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59" i="1"/>
  <c r="Q59"/>
  <c r="P59"/>
  <c r="O59"/>
  <c r="N59"/>
  <c r="M59"/>
  <c r="L59"/>
  <c r="K59"/>
  <c r="J59"/>
  <c r="S58"/>
  <c r="S59" s="1"/>
  <c r="S57"/>
  <c r="R56"/>
  <c r="Q56"/>
  <c r="P56"/>
  <c r="O56"/>
  <c r="N56"/>
  <c r="M56"/>
  <c r="L56"/>
  <c r="K56"/>
  <c r="J56"/>
  <c r="S55"/>
  <c r="S56" s="1"/>
  <c r="S54"/>
  <c r="S52"/>
  <c r="R52"/>
  <c r="R53" s="1"/>
  <c r="Q52"/>
  <c r="P52"/>
  <c r="O52"/>
  <c r="O53" s="1"/>
  <c r="N52"/>
  <c r="N53" s="1"/>
  <c r="M52"/>
  <c r="L52"/>
  <c r="K52"/>
  <c r="K53" s="1"/>
  <c r="J52"/>
  <c r="J53" s="1"/>
  <c r="R51"/>
  <c r="Q51"/>
  <c r="Q53" s="1"/>
  <c r="P51"/>
  <c r="P53" s="1"/>
  <c r="O51"/>
  <c r="N51"/>
  <c r="M51"/>
  <c r="M53" s="1"/>
  <c r="L51"/>
  <c r="L53" s="1"/>
  <c r="K51"/>
  <c r="J51"/>
  <c r="S50"/>
  <c r="R50"/>
  <c r="Q50"/>
  <c r="P50"/>
  <c r="O50"/>
  <c r="N50"/>
  <c r="M50"/>
  <c r="L50"/>
  <c r="K50"/>
  <c r="J50"/>
  <c r="S49"/>
  <c r="S48"/>
  <c r="S47"/>
  <c r="R47"/>
  <c r="Q47"/>
  <c r="P47"/>
  <c r="O47"/>
  <c r="N47"/>
  <c r="M47"/>
  <c r="L47"/>
  <c r="K47"/>
  <c r="J47"/>
  <c r="S46"/>
  <c r="S45"/>
  <c r="S51" s="1"/>
  <c r="R43"/>
  <c r="Q43"/>
  <c r="Q44" s="1"/>
  <c r="P43"/>
  <c r="P44" s="1"/>
  <c r="O43"/>
  <c r="N43"/>
  <c r="M43"/>
  <c r="M44" s="1"/>
  <c r="L43"/>
  <c r="L44" s="1"/>
  <c r="K43"/>
  <c r="J43"/>
  <c r="S43" s="1"/>
  <c r="R42"/>
  <c r="R44" s="1"/>
  <c r="Q42"/>
  <c r="P42"/>
  <c r="O42"/>
  <c r="O44" s="1"/>
  <c r="N42"/>
  <c r="N44" s="1"/>
  <c r="M42"/>
  <c r="L42"/>
  <c r="K42"/>
  <c r="K44" s="1"/>
  <c r="J42"/>
  <c r="J44" s="1"/>
  <c r="R41"/>
  <c r="Q41"/>
  <c r="P41"/>
  <c r="O41"/>
  <c r="N41"/>
  <c r="M41"/>
  <c r="L41"/>
  <c r="K41"/>
  <c r="J41"/>
  <c r="S40"/>
  <c r="S41" s="1"/>
  <c r="S39"/>
  <c r="R38"/>
  <c r="Q38"/>
  <c r="P38"/>
  <c r="O38"/>
  <c r="N38"/>
  <c r="M38"/>
  <c r="L38"/>
  <c r="K38"/>
  <c r="J38"/>
  <c r="S37"/>
  <c r="S38" s="1"/>
  <c r="S36"/>
  <c r="S42" s="1"/>
  <c r="Q35"/>
  <c r="O35"/>
  <c r="M35"/>
  <c r="L35"/>
  <c r="K35"/>
  <c r="J35"/>
  <c r="S34"/>
  <c r="S35" s="1"/>
  <c r="S33"/>
  <c r="S31"/>
  <c r="S32" s="1"/>
  <c r="R31"/>
  <c r="Q31"/>
  <c r="P31"/>
  <c r="P32" s="1"/>
  <c r="O31"/>
  <c r="O32" s="1"/>
  <c r="N31"/>
  <c r="M31"/>
  <c r="L31"/>
  <c r="L32" s="1"/>
  <c r="K31"/>
  <c r="K32" s="1"/>
  <c r="J31"/>
  <c r="R30"/>
  <c r="R32" s="1"/>
  <c r="Q30"/>
  <c r="Q32" s="1"/>
  <c r="P30"/>
  <c r="O30"/>
  <c r="N30"/>
  <c r="N32" s="1"/>
  <c r="M30"/>
  <c r="M32" s="1"/>
  <c r="L30"/>
  <c r="K30"/>
  <c r="J30"/>
  <c r="J32" s="1"/>
  <c r="S29"/>
  <c r="R29"/>
  <c r="Q29"/>
  <c r="P29"/>
  <c r="O29"/>
  <c r="N29"/>
  <c r="M29"/>
  <c r="L29"/>
  <c r="K29"/>
  <c r="J29"/>
  <c r="S28"/>
  <c r="S27"/>
  <c r="S26"/>
  <c r="R26"/>
  <c r="Q26"/>
  <c r="P26"/>
  <c r="O26"/>
  <c r="N26"/>
  <c r="M26"/>
  <c r="L26"/>
  <c r="K26"/>
  <c r="J26"/>
  <c r="S25"/>
  <c r="S24"/>
  <c r="S30" s="1"/>
  <c r="Q22"/>
  <c r="Q23" s="1"/>
  <c r="M22"/>
  <c r="M23" s="1"/>
  <c r="O21"/>
  <c r="O61" s="1"/>
  <c r="K21"/>
  <c r="K61" s="1"/>
  <c r="S19"/>
  <c r="S20" s="1"/>
  <c r="R19"/>
  <c r="R22" s="1"/>
  <c r="R23" s="1"/>
  <c r="Q19"/>
  <c r="P19"/>
  <c r="P22" s="1"/>
  <c r="O19"/>
  <c r="O22" s="1"/>
  <c r="O23" s="1"/>
  <c r="N19"/>
  <c r="N22" s="1"/>
  <c r="N23" s="1"/>
  <c r="M19"/>
  <c r="L19"/>
  <c r="L22" s="1"/>
  <c r="K19"/>
  <c r="K22" s="1"/>
  <c r="K23" s="1"/>
  <c r="J19"/>
  <c r="J22" s="1"/>
  <c r="J23" s="1"/>
  <c r="R18"/>
  <c r="R21" s="1"/>
  <c r="R61" s="1"/>
  <c r="Q18"/>
  <c r="Q21" s="1"/>
  <c r="Q61" s="1"/>
  <c r="P18"/>
  <c r="P60" s="1"/>
  <c r="O18"/>
  <c r="O60" s="1"/>
  <c r="N18"/>
  <c r="N21" s="1"/>
  <c r="N61" s="1"/>
  <c r="M18"/>
  <c r="M21" s="1"/>
  <c r="M61" s="1"/>
  <c r="L18"/>
  <c r="L60" s="1"/>
  <c r="K18"/>
  <c r="K60" s="1"/>
  <c r="J18"/>
  <c r="J21" s="1"/>
  <c r="J61" s="1"/>
  <c r="S17"/>
  <c r="R17"/>
  <c r="Q17"/>
  <c r="P17"/>
  <c r="O17"/>
  <c r="N17"/>
  <c r="S16"/>
  <c r="S15"/>
  <c r="S14"/>
  <c r="R14"/>
  <c r="Q14"/>
  <c r="P14"/>
  <c r="O14"/>
  <c r="N14"/>
  <c r="S13"/>
  <c r="S12"/>
  <c r="S11"/>
  <c r="M11"/>
  <c r="L11"/>
  <c r="K11"/>
  <c r="J11"/>
  <c r="S10"/>
  <c r="S9"/>
  <c r="S18" s="1"/>
  <c r="M8"/>
  <c r="L8"/>
  <c r="K8"/>
  <c r="J8"/>
  <c r="S7"/>
  <c r="S22" s="1"/>
  <c r="S6"/>
  <c r="S21" l="1"/>
  <c r="S61" s="1"/>
  <c r="S62" s="1"/>
  <c r="S60"/>
  <c r="S44"/>
  <c r="O62"/>
  <c r="S53"/>
  <c r="S23"/>
  <c r="Q62"/>
  <c r="K62"/>
  <c r="S8"/>
  <c r="J20"/>
  <c r="N20"/>
  <c r="R20"/>
  <c r="L21"/>
  <c r="L61" s="1"/>
  <c r="L62" s="1"/>
  <c r="P21"/>
  <c r="P61" s="1"/>
  <c r="P62" s="1"/>
  <c r="M20"/>
  <c r="Q20"/>
  <c r="J60"/>
  <c r="J62" s="1"/>
  <c r="N60"/>
  <c r="N62" s="1"/>
  <c r="R60"/>
  <c r="R62" s="1"/>
  <c r="L20"/>
  <c r="P20"/>
  <c r="M60"/>
  <c r="M62" s="1"/>
  <c r="Q60"/>
  <c r="K20"/>
  <c r="O20"/>
  <c r="P23" l="1"/>
  <c r="L23"/>
</calcChain>
</file>

<file path=xl/sharedStrings.xml><?xml version="1.0" encoding="utf-8"?>
<sst xmlns="http://schemas.openxmlformats.org/spreadsheetml/2006/main" count="103" uniqueCount="40">
  <si>
    <t>AGRICULTURE DEPARTMENT: MANIPUR</t>
  </si>
  <si>
    <t>AREA, PRODUCTION &amp; YIELD FOR THE YEAR 2016-17</t>
  </si>
  <si>
    <t>A = Area in 000 ha.  P = Production in 000 Mt, Y=Yield in MT/ha</t>
  </si>
  <si>
    <t>District</t>
  </si>
  <si>
    <t>Imphal East</t>
  </si>
  <si>
    <t>Imphal West</t>
  </si>
  <si>
    <t>Thoubal</t>
  </si>
  <si>
    <t>Bishnupur</t>
  </si>
  <si>
    <t>Chandel</t>
  </si>
  <si>
    <t>Churachandpur</t>
  </si>
  <si>
    <t>Tamenglong</t>
  </si>
  <si>
    <t>Senapati</t>
  </si>
  <si>
    <t>Ukhrul</t>
  </si>
  <si>
    <t>Total State</t>
  </si>
  <si>
    <t xml:space="preserve">Pre Kharif paddy             </t>
  </si>
  <si>
    <t>A</t>
  </si>
  <si>
    <t>P</t>
  </si>
  <si>
    <t>Y</t>
  </si>
  <si>
    <t xml:space="preserve">H.Y.V                              </t>
  </si>
  <si>
    <t xml:space="preserve">                                       </t>
  </si>
  <si>
    <t xml:space="preserve">Jhum                               </t>
  </si>
  <si>
    <t xml:space="preserve">Terrace                          </t>
  </si>
  <si>
    <t xml:space="preserve">Total Main Paddy            </t>
  </si>
  <si>
    <t xml:space="preserve">Total paddy                    </t>
  </si>
  <si>
    <t xml:space="preserve"> Kharif Maize                  </t>
  </si>
  <si>
    <t xml:space="preserve">Rabi Maize                    </t>
  </si>
  <si>
    <t xml:space="preserve">Total Maize                    </t>
  </si>
  <si>
    <t xml:space="preserve">Wheat                             </t>
  </si>
  <si>
    <t xml:space="preserve">Pulses kharif                    </t>
  </si>
  <si>
    <t xml:space="preserve">Pulses Rabi                    </t>
  </si>
  <si>
    <t xml:space="preserve">TotalPulses                     </t>
  </si>
  <si>
    <t xml:space="preserve">Oilseed Kharif                 </t>
  </si>
  <si>
    <t>Oilseed Rabi</t>
  </si>
  <si>
    <t xml:space="preserve">Total Oilseed                   </t>
  </si>
  <si>
    <t xml:space="preserve">                                      </t>
  </si>
  <si>
    <t xml:space="preserve">Sugarcane                      </t>
  </si>
  <si>
    <t xml:space="preserve">Potato                              </t>
  </si>
  <si>
    <t>Net Area</t>
  </si>
  <si>
    <t>Gross Area</t>
  </si>
  <si>
    <t>Croping Intensity(%)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</si>
</sst>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top" wrapText="1"/>
    </xf>
    <xf numFmtId="0" fontId="4" fillId="0" borderId="2" xfId="0" applyFont="1" applyBorder="1"/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2" fontId="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1:S64"/>
  <sheetViews>
    <sheetView tabSelected="1" topLeftCell="H1" workbookViewId="0">
      <selection activeCell="H1" sqref="H1:T64"/>
    </sheetView>
  </sheetViews>
  <sheetFormatPr defaultRowHeight="15"/>
  <sheetData>
    <row r="1" spans="8:19"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</row>
    <row r="2" spans="8:19"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8:19"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8:19">
      <c r="H4" s="5" t="s">
        <v>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8:19" ht="25.5">
      <c r="H5" s="6" t="s">
        <v>3</v>
      </c>
      <c r="I5" s="7"/>
      <c r="J5" s="6" t="s">
        <v>4</v>
      </c>
      <c r="K5" s="6" t="s">
        <v>5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10</v>
      </c>
      <c r="Q5" s="6" t="s">
        <v>11</v>
      </c>
      <c r="R5" s="6" t="s">
        <v>12</v>
      </c>
      <c r="S5" s="6" t="s">
        <v>13</v>
      </c>
    </row>
    <row r="6" spans="8:19" ht="25.5">
      <c r="H6" s="8" t="s">
        <v>14</v>
      </c>
      <c r="I6" s="7" t="s">
        <v>15</v>
      </c>
      <c r="J6" s="9">
        <v>8.5500000000000007</v>
      </c>
      <c r="K6" s="9">
        <v>15.8</v>
      </c>
      <c r="L6" s="9">
        <v>13.15</v>
      </c>
      <c r="M6" s="9">
        <v>11.5</v>
      </c>
      <c r="N6" s="9"/>
      <c r="O6" s="9"/>
      <c r="P6" s="9"/>
      <c r="Q6" s="9"/>
      <c r="R6" s="9"/>
      <c r="S6" s="9">
        <f>SUM(J6:R6)</f>
        <v>49</v>
      </c>
    </row>
    <row r="7" spans="8:19">
      <c r="H7" s="8"/>
      <c r="I7" s="7" t="s">
        <v>16</v>
      </c>
      <c r="J7" s="9">
        <v>47.34</v>
      </c>
      <c r="K7" s="9">
        <v>92</v>
      </c>
      <c r="L7" s="9">
        <v>76.540000000000006</v>
      </c>
      <c r="M7" s="9">
        <v>66.12</v>
      </c>
      <c r="N7" s="9"/>
      <c r="O7" s="9"/>
      <c r="P7" s="9"/>
      <c r="Q7" s="9"/>
      <c r="R7" s="9"/>
      <c r="S7" s="9">
        <f>SUM(J7:R7)</f>
        <v>282</v>
      </c>
    </row>
    <row r="8" spans="8:19">
      <c r="H8" s="10"/>
      <c r="I8" s="10" t="s">
        <v>17</v>
      </c>
      <c r="J8" s="11">
        <f>J7/J6</f>
        <v>5.5368421052631582</v>
      </c>
      <c r="K8" s="11">
        <f>K7/K6</f>
        <v>5.8227848101265822</v>
      </c>
      <c r="L8" s="11">
        <f>L7/L6</f>
        <v>5.820532319391635</v>
      </c>
      <c r="M8" s="11">
        <f>M7/M6</f>
        <v>5.7495652173913046</v>
      </c>
      <c r="N8" s="11"/>
      <c r="O8" s="11"/>
      <c r="P8" s="11"/>
      <c r="Q8" s="11"/>
      <c r="R8" s="11"/>
      <c r="S8" s="12">
        <f>S7/S6</f>
        <v>5.7551020408163263</v>
      </c>
    </row>
    <row r="9" spans="8:19">
      <c r="H9" s="8" t="s">
        <v>18</v>
      </c>
      <c r="I9" s="7" t="s">
        <v>15</v>
      </c>
      <c r="J9" s="9">
        <v>33.090000000000003</v>
      </c>
      <c r="K9" s="9">
        <v>29.58</v>
      </c>
      <c r="L9" s="9">
        <v>21.65</v>
      </c>
      <c r="M9" s="9">
        <v>21.86</v>
      </c>
      <c r="N9" s="9"/>
      <c r="O9" s="9"/>
      <c r="P9" s="9"/>
      <c r="Q9" s="9"/>
      <c r="R9" s="9"/>
      <c r="S9" s="9">
        <f>SUM(J9:R9)</f>
        <v>106.17999999999999</v>
      </c>
    </row>
    <row r="10" spans="8:19">
      <c r="H10" s="8" t="s">
        <v>19</v>
      </c>
      <c r="I10" s="7" t="s">
        <v>16</v>
      </c>
      <c r="J10" s="9">
        <v>70.25</v>
      </c>
      <c r="K10" s="9">
        <v>65</v>
      </c>
      <c r="L10" s="9">
        <v>47.15</v>
      </c>
      <c r="M10" s="9">
        <v>45.8</v>
      </c>
      <c r="N10" s="9"/>
      <c r="O10" s="9"/>
      <c r="P10" s="9"/>
      <c r="Q10" s="9"/>
      <c r="R10" s="9"/>
      <c r="S10" s="9">
        <f>SUM(J10:R10)</f>
        <v>228.2</v>
      </c>
    </row>
    <row r="11" spans="8:19">
      <c r="H11" s="13"/>
      <c r="I11" s="13" t="s">
        <v>17</v>
      </c>
      <c r="J11" s="12">
        <f>J10/J9</f>
        <v>2.1229978845572677</v>
      </c>
      <c r="K11" s="12">
        <f>K10/K9</f>
        <v>2.1974306964164976</v>
      </c>
      <c r="L11" s="12">
        <f>L10/L9</f>
        <v>2.1778290993071594</v>
      </c>
      <c r="M11" s="12">
        <f>M10/M9</f>
        <v>2.0951509606587373</v>
      </c>
      <c r="N11" s="11"/>
      <c r="O11" s="11"/>
      <c r="P11" s="11"/>
      <c r="Q11" s="11"/>
      <c r="R11" s="11"/>
      <c r="S11" s="12">
        <f>S10/S9</f>
        <v>2.1491806366547372</v>
      </c>
    </row>
    <row r="12" spans="8:19">
      <c r="H12" s="8" t="s">
        <v>20</v>
      </c>
      <c r="I12" s="7" t="s">
        <v>15</v>
      </c>
      <c r="J12" s="9"/>
      <c r="K12" s="9"/>
      <c r="L12" s="9"/>
      <c r="M12" s="9"/>
      <c r="N12" s="9">
        <v>8.91</v>
      </c>
      <c r="O12" s="9">
        <v>27.62</v>
      </c>
      <c r="P12" s="9">
        <v>25.4</v>
      </c>
      <c r="Q12" s="9">
        <v>8.92</v>
      </c>
      <c r="R12" s="9">
        <v>7.97</v>
      </c>
      <c r="S12" s="9">
        <f>SUM(N12:R12)</f>
        <v>78.819999999999993</v>
      </c>
    </row>
    <row r="13" spans="8:19">
      <c r="H13" s="14" t="s">
        <v>19</v>
      </c>
      <c r="I13" s="7" t="s">
        <v>16</v>
      </c>
      <c r="J13" s="9"/>
      <c r="K13" s="9"/>
      <c r="L13" s="9"/>
      <c r="M13" s="9"/>
      <c r="N13" s="9">
        <v>13.4</v>
      </c>
      <c r="O13" s="9">
        <v>42.3</v>
      </c>
      <c r="P13" s="9">
        <v>37.799999999999997</v>
      </c>
      <c r="Q13" s="9">
        <v>13.75</v>
      </c>
      <c r="R13" s="9">
        <v>12.5</v>
      </c>
      <c r="S13" s="9">
        <f>SUM(N13:R13)</f>
        <v>119.75</v>
      </c>
    </row>
    <row r="14" spans="8:19">
      <c r="H14" s="15"/>
      <c r="I14" s="16" t="s">
        <v>17</v>
      </c>
      <c r="J14" s="17"/>
      <c r="K14" s="17"/>
      <c r="L14" s="17"/>
      <c r="M14" s="17"/>
      <c r="N14" s="11">
        <f t="shared" ref="N14:S14" si="0">N13/N12</f>
        <v>1.5039281705948373</v>
      </c>
      <c r="O14" s="11">
        <f t="shared" si="0"/>
        <v>1.5314989138305575</v>
      </c>
      <c r="P14" s="11">
        <f t="shared" si="0"/>
        <v>1.4881889763779528</v>
      </c>
      <c r="Q14" s="11">
        <f t="shared" si="0"/>
        <v>1.5414798206278026</v>
      </c>
      <c r="R14" s="11">
        <f>R13/R12</f>
        <v>1.5683814303638646</v>
      </c>
      <c r="S14" s="12">
        <f t="shared" si="0"/>
        <v>1.5192844455721899</v>
      </c>
    </row>
    <row r="15" spans="8:19">
      <c r="H15" s="8" t="s">
        <v>21</v>
      </c>
      <c r="I15" s="7" t="s">
        <v>15</v>
      </c>
      <c r="J15" s="9"/>
      <c r="K15" s="9"/>
      <c r="L15" s="9"/>
      <c r="M15" s="9"/>
      <c r="N15" s="9">
        <v>1.1200000000000001</v>
      </c>
      <c r="O15" s="9">
        <v>1.5</v>
      </c>
      <c r="P15" s="9">
        <v>2.0499999999999998</v>
      </c>
      <c r="Q15" s="9">
        <v>3.18</v>
      </c>
      <c r="R15" s="9">
        <v>2.15</v>
      </c>
      <c r="S15" s="9">
        <f>SUM(N15:R15)</f>
        <v>10</v>
      </c>
    </row>
    <row r="16" spans="8:19">
      <c r="H16" s="14"/>
      <c r="I16" s="7" t="s">
        <v>16</v>
      </c>
      <c r="J16" s="9"/>
      <c r="K16" s="9"/>
      <c r="L16" s="9"/>
      <c r="M16" s="9"/>
      <c r="N16" s="9">
        <v>1.8520000000000001</v>
      </c>
      <c r="O16" s="9">
        <v>2.3050000000000002</v>
      </c>
      <c r="P16" s="9">
        <v>3.605</v>
      </c>
      <c r="Q16" s="9">
        <v>4.5199999999999996</v>
      </c>
      <c r="R16" s="9">
        <v>3.3639999999999999</v>
      </c>
      <c r="S16" s="9">
        <f>SUM(N16:R16)</f>
        <v>15.646000000000001</v>
      </c>
    </row>
    <row r="17" spans="8:19">
      <c r="H17" s="15"/>
      <c r="I17" s="16" t="s">
        <v>17</v>
      </c>
      <c r="J17" s="17"/>
      <c r="K17" s="17"/>
      <c r="L17" s="17"/>
      <c r="M17" s="17"/>
      <c r="N17" s="12">
        <f t="shared" ref="N17:S17" si="1">N16/N15</f>
        <v>1.6535714285714285</v>
      </c>
      <c r="O17" s="12">
        <f t="shared" si="1"/>
        <v>1.5366666666666668</v>
      </c>
      <c r="P17" s="12">
        <f t="shared" si="1"/>
        <v>1.7585365853658539</v>
      </c>
      <c r="Q17" s="12">
        <f t="shared" si="1"/>
        <v>1.4213836477987418</v>
      </c>
      <c r="R17" s="12">
        <f t="shared" si="1"/>
        <v>1.5646511627906976</v>
      </c>
      <c r="S17" s="12">
        <f t="shared" si="1"/>
        <v>1.5646</v>
      </c>
    </row>
    <row r="18" spans="8:19" ht="25.5">
      <c r="H18" s="8" t="s">
        <v>22</v>
      </c>
      <c r="I18" s="7" t="s">
        <v>15</v>
      </c>
      <c r="J18" s="9">
        <f>J9+J12+J15</f>
        <v>33.090000000000003</v>
      </c>
      <c r="K18" s="9">
        <f t="shared" ref="K18:S19" si="2">K9+K12+K15</f>
        <v>29.58</v>
      </c>
      <c r="L18" s="9">
        <f t="shared" si="2"/>
        <v>21.65</v>
      </c>
      <c r="M18" s="9">
        <f t="shared" si="2"/>
        <v>21.86</v>
      </c>
      <c r="N18" s="9">
        <f t="shared" si="2"/>
        <v>10.030000000000001</v>
      </c>
      <c r="O18" s="9">
        <f t="shared" si="2"/>
        <v>29.12</v>
      </c>
      <c r="P18" s="9">
        <f t="shared" si="2"/>
        <v>27.45</v>
      </c>
      <c r="Q18" s="9">
        <f t="shared" si="2"/>
        <v>12.1</v>
      </c>
      <c r="R18" s="9">
        <f t="shared" si="2"/>
        <v>10.119999999999999</v>
      </c>
      <c r="S18" s="9">
        <f t="shared" si="2"/>
        <v>195</v>
      </c>
    </row>
    <row r="19" spans="8:19">
      <c r="H19" s="15"/>
      <c r="I19" s="7" t="s">
        <v>16</v>
      </c>
      <c r="J19" s="9">
        <f>J10+J13+J16</f>
        <v>70.25</v>
      </c>
      <c r="K19" s="9">
        <f t="shared" si="2"/>
        <v>65</v>
      </c>
      <c r="L19" s="9">
        <f t="shared" si="2"/>
        <v>47.15</v>
      </c>
      <c r="M19" s="9">
        <f t="shared" si="2"/>
        <v>45.8</v>
      </c>
      <c r="N19" s="9">
        <f t="shared" si="2"/>
        <v>15.252000000000001</v>
      </c>
      <c r="O19" s="9">
        <f t="shared" si="2"/>
        <v>44.604999999999997</v>
      </c>
      <c r="P19" s="9">
        <f t="shared" si="2"/>
        <v>41.404999999999994</v>
      </c>
      <c r="Q19" s="9">
        <f t="shared" si="2"/>
        <v>18.27</v>
      </c>
      <c r="R19" s="9">
        <f t="shared" si="2"/>
        <v>15.864000000000001</v>
      </c>
      <c r="S19" s="9">
        <f t="shared" si="2"/>
        <v>363.596</v>
      </c>
    </row>
    <row r="20" spans="8:19">
      <c r="H20" s="18"/>
      <c r="I20" s="19" t="s">
        <v>17</v>
      </c>
      <c r="J20" s="11">
        <f t="shared" ref="J20:S20" si="3">J19/J18</f>
        <v>2.1229978845572677</v>
      </c>
      <c r="K20" s="11">
        <f t="shared" si="3"/>
        <v>2.1974306964164976</v>
      </c>
      <c r="L20" s="11">
        <f t="shared" si="3"/>
        <v>2.1778290993071594</v>
      </c>
      <c r="M20" s="11">
        <f t="shared" si="3"/>
        <v>2.0951509606587373</v>
      </c>
      <c r="N20" s="11">
        <f t="shared" si="3"/>
        <v>1.5206380857427715</v>
      </c>
      <c r="O20" s="11">
        <f t="shared" si="3"/>
        <v>1.5317651098901097</v>
      </c>
      <c r="P20" s="11">
        <f t="shared" si="3"/>
        <v>1.5083788706739525</v>
      </c>
      <c r="Q20" s="11">
        <f t="shared" si="3"/>
        <v>1.5099173553719007</v>
      </c>
      <c r="R20" s="11">
        <f t="shared" si="3"/>
        <v>1.5675889328063244</v>
      </c>
      <c r="S20" s="11">
        <f t="shared" si="3"/>
        <v>1.8645948717948717</v>
      </c>
    </row>
    <row r="21" spans="8:19">
      <c r="H21" s="6" t="s">
        <v>23</v>
      </c>
      <c r="I21" s="7" t="s">
        <v>15</v>
      </c>
      <c r="J21" s="11">
        <f>J6+J18</f>
        <v>41.64</v>
      </c>
      <c r="K21" s="11">
        <f t="shared" ref="K21:S22" si="4">K6+K18</f>
        <v>45.379999999999995</v>
      </c>
      <c r="L21" s="11">
        <f t="shared" si="4"/>
        <v>34.799999999999997</v>
      </c>
      <c r="M21" s="11">
        <f t="shared" si="4"/>
        <v>33.36</v>
      </c>
      <c r="N21" s="11">
        <f t="shared" si="4"/>
        <v>10.030000000000001</v>
      </c>
      <c r="O21" s="11">
        <f t="shared" si="4"/>
        <v>29.12</v>
      </c>
      <c r="P21" s="11">
        <f t="shared" si="4"/>
        <v>27.45</v>
      </c>
      <c r="Q21" s="11">
        <f t="shared" si="4"/>
        <v>12.1</v>
      </c>
      <c r="R21" s="11">
        <f t="shared" si="4"/>
        <v>10.119999999999999</v>
      </c>
      <c r="S21" s="11">
        <f t="shared" si="4"/>
        <v>244</v>
      </c>
    </row>
    <row r="22" spans="8:19">
      <c r="H22" s="15"/>
      <c r="I22" s="7" t="s">
        <v>16</v>
      </c>
      <c r="J22" s="11">
        <f>J7+J19</f>
        <v>117.59</v>
      </c>
      <c r="K22" s="11">
        <f t="shared" si="4"/>
        <v>157</v>
      </c>
      <c r="L22" s="11">
        <f t="shared" si="4"/>
        <v>123.69</v>
      </c>
      <c r="M22" s="11">
        <f t="shared" si="4"/>
        <v>111.92</v>
      </c>
      <c r="N22" s="11">
        <f t="shared" si="4"/>
        <v>15.252000000000001</v>
      </c>
      <c r="O22" s="11">
        <f t="shared" si="4"/>
        <v>44.604999999999997</v>
      </c>
      <c r="P22" s="11">
        <f t="shared" si="4"/>
        <v>41.404999999999994</v>
      </c>
      <c r="Q22" s="11">
        <f t="shared" si="4"/>
        <v>18.27</v>
      </c>
      <c r="R22" s="11">
        <f t="shared" si="4"/>
        <v>15.864000000000001</v>
      </c>
      <c r="S22" s="11">
        <f>S7+S19</f>
        <v>645.596</v>
      </c>
    </row>
    <row r="23" spans="8:19">
      <c r="H23" s="15"/>
      <c r="I23" s="16" t="s">
        <v>17</v>
      </c>
      <c r="J23" s="11">
        <f t="shared" ref="J23:S23" si="5">J22/J21</f>
        <v>2.8239673390970221</v>
      </c>
      <c r="K23" s="11">
        <f t="shared" si="5"/>
        <v>3.4596738651388281</v>
      </c>
      <c r="L23" s="11">
        <f t="shared" si="5"/>
        <v>3.5543103448275866</v>
      </c>
      <c r="M23" s="11">
        <f t="shared" si="5"/>
        <v>3.354916067146283</v>
      </c>
      <c r="N23" s="11">
        <f t="shared" si="5"/>
        <v>1.5206380857427715</v>
      </c>
      <c r="O23" s="11">
        <f t="shared" si="5"/>
        <v>1.5317651098901097</v>
      </c>
      <c r="P23" s="11">
        <f t="shared" si="5"/>
        <v>1.5083788706739525</v>
      </c>
      <c r="Q23" s="11">
        <f t="shared" si="5"/>
        <v>1.5099173553719007</v>
      </c>
      <c r="R23" s="11">
        <f t="shared" si="5"/>
        <v>1.5675889328063244</v>
      </c>
      <c r="S23" s="12">
        <f t="shared" si="5"/>
        <v>2.6458852459016393</v>
      </c>
    </row>
    <row r="24" spans="8:19" ht="25.5">
      <c r="H24" s="8" t="s">
        <v>24</v>
      </c>
      <c r="I24" s="7" t="s">
        <v>15</v>
      </c>
      <c r="J24" s="9">
        <v>0.6</v>
      </c>
      <c r="K24" s="9">
        <v>0.61</v>
      </c>
      <c r="L24" s="9">
        <v>1.48</v>
      </c>
      <c r="M24" s="9">
        <v>0.92</v>
      </c>
      <c r="N24" s="9">
        <v>2.96</v>
      </c>
      <c r="O24" s="9">
        <v>5.41</v>
      </c>
      <c r="P24" s="9">
        <v>1.92</v>
      </c>
      <c r="Q24" s="9">
        <v>3.88</v>
      </c>
      <c r="R24" s="9">
        <v>1.96</v>
      </c>
      <c r="S24" s="9">
        <f>SUM(J24:R24)</f>
        <v>19.740000000000002</v>
      </c>
    </row>
    <row r="25" spans="8:19">
      <c r="H25" s="14" t="s">
        <v>19</v>
      </c>
      <c r="I25" s="7" t="s">
        <v>16</v>
      </c>
      <c r="J25" s="9">
        <v>1.2</v>
      </c>
      <c r="K25" s="9">
        <v>1.25</v>
      </c>
      <c r="L25" s="9">
        <v>3.1</v>
      </c>
      <c r="M25" s="9">
        <v>1.95</v>
      </c>
      <c r="N25" s="9">
        <v>6.45</v>
      </c>
      <c r="O25" s="9">
        <v>11.4</v>
      </c>
      <c r="P25" s="9">
        <v>4.0999999999999996</v>
      </c>
      <c r="Q25" s="9">
        <v>8.1999999999999993</v>
      </c>
      <c r="R25" s="9">
        <v>4.1500000000000004</v>
      </c>
      <c r="S25" s="9">
        <f>SUM(J25:R25)</f>
        <v>41.800000000000004</v>
      </c>
    </row>
    <row r="26" spans="8:19">
      <c r="H26" s="15"/>
      <c r="I26" s="13" t="s">
        <v>17</v>
      </c>
      <c r="J26" s="11">
        <f t="shared" ref="J26:S26" si="6">J25/J24</f>
        <v>2</v>
      </c>
      <c r="K26" s="11">
        <f t="shared" si="6"/>
        <v>2.0491803278688523</v>
      </c>
      <c r="L26" s="11">
        <f t="shared" si="6"/>
        <v>2.0945945945945947</v>
      </c>
      <c r="M26" s="11">
        <f t="shared" si="6"/>
        <v>2.1195652173913042</v>
      </c>
      <c r="N26" s="11">
        <f t="shared" si="6"/>
        <v>2.1790540540540539</v>
      </c>
      <c r="O26" s="11">
        <f t="shared" si="6"/>
        <v>2.1072088724584104</v>
      </c>
      <c r="P26" s="11">
        <f t="shared" si="6"/>
        <v>2.1354166666666665</v>
      </c>
      <c r="Q26" s="11">
        <f t="shared" si="6"/>
        <v>2.1134020618556701</v>
      </c>
      <c r="R26" s="11">
        <f t="shared" si="6"/>
        <v>2.1173469387755106</v>
      </c>
      <c r="S26" s="11">
        <f t="shared" si="6"/>
        <v>2.1175278622087133</v>
      </c>
    </row>
    <row r="27" spans="8:19">
      <c r="H27" s="8" t="s">
        <v>25</v>
      </c>
      <c r="I27" s="7" t="s">
        <v>15</v>
      </c>
      <c r="J27" s="9">
        <v>0.73</v>
      </c>
      <c r="K27" s="9">
        <v>0.72</v>
      </c>
      <c r="L27" s="9">
        <v>0.67</v>
      </c>
      <c r="M27" s="9">
        <v>0.71</v>
      </c>
      <c r="N27" s="9">
        <v>0.8</v>
      </c>
      <c r="O27" s="9">
        <v>0.89</v>
      </c>
      <c r="P27" s="9">
        <v>0.9</v>
      </c>
      <c r="Q27" s="9">
        <v>0.92</v>
      </c>
      <c r="R27" s="9">
        <v>0.72</v>
      </c>
      <c r="S27" s="9">
        <f>SUM(J27:R27)</f>
        <v>7.06</v>
      </c>
    </row>
    <row r="28" spans="8:19">
      <c r="H28" s="14" t="s">
        <v>19</v>
      </c>
      <c r="I28" s="7" t="s">
        <v>16</v>
      </c>
      <c r="J28" s="9">
        <v>1.82</v>
      </c>
      <c r="K28" s="9">
        <v>1.8</v>
      </c>
      <c r="L28" s="9">
        <v>1.7</v>
      </c>
      <c r="M28" s="9">
        <v>1.67</v>
      </c>
      <c r="N28" s="9">
        <v>2</v>
      </c>
      <c r="O28" s="9">
        <v>2.11</v>
      </c>
      <c r="P28" s="9">
        <v>2.1</v>
      </c>
      <c r="Q28" s="9">
        <v>2.15</v>
      </c>
      <c r="R28" s="9">
        <v>1.65</v>
      </c>
      <c r="S28" s="9">
        <f>SUM(J28:R28)</f>
        <v>17</v>
      </c>
    </row>
    <row r="29" spans="8:19">
      <c r="H29" s="15"/>
      <c r="I29" s="13" t="s">
        <v>17</v>
      </c>
      <c r="J29" s="11">
        <f t="shared" ref="J29:S29" si="7">J28/J27</f>
        <v>2.493150684931507</v>
      </c>
      <c r="K29" s="11">
        <f t="shared" si="7"/>
        <v>2.5</v>
      </c>
      <c r="L29" s="11">
        <f t="shared" si="7"/>
        <v>2.5373134328358207</v>
      </c>
      <c r="M29" s="11">
        <f t="shared" si="7"/>
        <v>2.352112676056338</v>
      </c>
      <c r="N29" s="11">
        <f t="shared" si="7"/>
        <v>2.5</v>
      </c>
      <c r="O29" s="11">
        <f t="shared" si="7"/>
        <v>2.3707865168539324</v>
      </c>
      <c r="P29" s="11">
        <f t="shared" si="7"/>
        <v>2.3333333333333335</v>
      </c>
      <c r="Q29" s="11">
        <f t="shared" si="7"/>
        <v>2.3369565217391304</v>
      </c>
      <c r="R29" s="11">
        <f t="shared" si="7"/>
        <v>2.2916666666666665</v>
      </c>
      <c r="S29" s="11">
        <f t="shared" si="7"/>
        <v>2.4079320113314449</v>
      </c>
    </row>
    <row r="30" spans="8:19">
      <c r="H30" s="8" t="s">
        <v>26</v>
      </c>
      <c r="I30" s="7" t="s">
        <v>15</v>
      </c>
      <c r="J30" s="9">
        <f>SUM(J24,J27)</f>
        <v>1.33</v>
      </c>
      <c r="K30" s="9">
        <f t="shared" ref="K30:S30" si="8">SUM(K24,K27)</f>
        <v>1.33</v>
      </c>
      <c r="L30" s="9">
        <f t="shared" si="8"/>
        <v>2.15</v>
      </c>
      <c r="M30" s="9">
        <f t="shared" si="8"/>
        <v>1.63</v>
      </c>
      <c r="N30" s="9">
        <f t="shared" si="8"/>
        <v>3.76</v>
      </c>
      <c r="O30" s="9">
        <f t="shared" si="8"/>
        <v>6.3</v>
      </c>
      <c r="P30" s="9">
        <f t="shared" si="8"/>
        <v>2.82</v>
      </c>
      <c r="Q30" s="9">
        <f t="shared" si="8"/>
        <v>4.8</v>
      </c>
      <c r="R30" s="9">
        <f t="shared" si="8"/>
        <v>2.6799999999999997</v>
      </c>
      <c r="S30" s="9">
        <f t="shared" si="8"/>
        <v>26.8</v>
      </c>
    </row>
    <row r="31" spans="8:19">
      <c r="H31" s="14" t="s">
        <v>19</v>
      </c>
      <c r="I31" s="7" t="s">
        <v>16</v>
      </c>
      <c r="J31" s="9">
        <f>SUM(J25,J28,)</f>
        <v>3.02</v>
      </c>
      <c r="K31" s="9">
        <f t="shared" ref="K31:S31" si="9">SUM(K25,K28,)</f>
        <v>3.05</v>
      </c>
      <c r="L31" s="9">
        <f t="shared" si="9"/>
        <v>4.8</v>
      </c>
      <c r="M31" s="9">
        <f t="shared" si="9"/>
        <v>3.62</v>
      </c>
      <c r="N31" s="9">
        <f t="shared" si="9"/>
        <v>8.4499999999999993</v>
      </c>
      <c r="O31" s="9">
        <f t="shared" si="9"/>
        <v>13.51</v>
      </c>
      <c r="P31" s="9">
        <f t="shared" si="9"/>
        <v>6.1999999999999993</v>
      </c>
      <c r="Q31" s="9">
        <f t="shared" si="9"/>
        <v>10.35</v>
      </c>
      <c r="R31" s="9">
        <f t="shared" si="9"/>
        <v>5.8000000000000007</v>
      </c>
      <c r="S31" s="9">
        <f t="shared" si="9"/>
        <v>58.800000000000004</v>
      </c>
    </row>
    <row r="32" spans="8:19">
      <c r="H32" s="15"/>
      <c r="I32" s="13" t="s">
        <v>17</v>
      </c>
      <c r="J32" s="11">
        <f t="shared" ref="J32:S32" si="10">J31/J30</f>
        <v>2.2706766917293231</v>
      </c>
      <c r="K32" s="11">
        <f t="shared" si="10"/>
        <v>2.2932330827067666</v>
      </c>
      <c r="L32" s="11">
        <f t="shared" si="10"/>
        <v>2.2325581395348837</v>
      </c>
      <c r="M32" s="11">
        <f t="shared" si="10"/>
        <v>2.2208588957055215</v>
      </c>
      <c r="N32" s="11">
        <f t="shared" si="10"/>
        <v>2.2473404255319149</v>
      </c>
      <c r="O32" s="11">
        <f t="shared" si="10"/>
        <v>2.1444444444444444</v>
      </c>
      <c r="P32" s="11">
        <f t="shared" si="10"/>
        <v>2.1985815602836878</v>
      </c>
      <c r="Q32" s="11">
        <f t="shared" si="10"/>
        <v>2.15625</v>
      </c>
      <c r="R32" s="11">
        <f t="shared" si="10"/>
        <v>2.1641791044776126</v>
      </c>
      <c r="S32" s="12">
        <f t="shared" si="10"/>
        <v>2.1940298507462686</v>
      </c>
    </row>
    <row r="33" spans="8:19">
      <c r="H33" s="8" t="s">
        <v>27</v>
      </c>
      <c r="I33" s="7" t="s">
        <v>15</v>
      </c>
      <c r="J33" s="9">
        <v>0.27</v>
      </c>
      <c r="K33" s="9">
        <v>0.28000000000000003</v>
      </c>
      <c r="L33" s="9">
        <v>0.4</v>
      </c>
      <c r="M33" s="9">
        <v>0.3</v>
      </c>
      <c r="N33" s="9"/>
      <c r="O33" s="9">
        <v>0.46</v>
      </c>
      <c r="P33" s="9"/>
      <c r="Q33" s="9">
        <v>0.54</v>
      </c>
      <c r="R33" s="9"/>
      <c r="S33" s="9">
        <f>SUM(J33:R33)</f>
        <v>2.25</v>
      </c>
    </row>
    <row r="34" spans="8:19">
      <c r="H34" s="14" t="s">
        <v>19</v>
      </c>
      <c r="I34" s="7" t="s">
        <v>16</v>
      </c>
      <c r="J34" s="9">
        <v>0.67</v>
      </c>
      <c r="K34" s="9">
        <v>0.7</v>
      </c>
      <c r="L34" s="9">
        <v>1</v>
      </c>
      <c r="M34" s="9">
        <v>0.78</v>
      </c>
      <c r="N34" s="9"/>
      <c r="O34" s="9">
        <v>1.1299999999999999</v>
      </c>
      <c r="P34" s="9"/>
      <c r="Q34" s="9">
        <v>1.34</v>
      </c>
      <c r="R34" s="9"/>
      <c r="S34" s="9">
        <f>SUM(J34:R34)</f>
        <v>5.62</v>
      </c>
    </row>
    <row r="35" spans="8:19">
      <c r="H35" s="15"/>
      <c r="I35" s="13" t="s">
        <v>17</v>
      </c>
      <c r="J35" s="11">
        <f>J34/J33</f>
        <v>2.4814814814814814</v>
      </c>
      <c r="K35" s="11">
        <f>K34/K33</f>
        <v>2.4999999999999996</v>
      </c>
      <c r="L35" s="11">
        <f>L34/L33</f>
        <v>2.5</v>
      </c>
      <c r="M35" s="11">
        <f>M34/M33</f>
        <v>2.6</v>
      </c>
      <c r="N35" s="11"/>
      <c r="O35" s="11">
        <f>O34/O33</f>
        <v>2.4565217391304346</v>
      </c>
      <c r="P35" s="11"/>
      <c r="Q35" s="11">
        <f>Q34/Q33</f>
        <v>2.4814814814814814</v>
      </c>
      <c r="R35" s="11"/>
      <c r="S35" s="11">
        <f>S34/S33</f>
        <v>2.4977777777777779</v>
      </c>
    </row>
    <row r="36" spans="8:19" ht="25.5">
      <c r="H36" s="6" t="s">
        <v>28</v>
      </c>
      <c r="I36" s="7" t="s">
        <v>15</v>
      </c>
      <c r="J36" s="9">
        <v>0.3</v>
      </c>
      <c r="K36" s="9">
        <v>0.32</v>
      </c>
      <c r="L36" s="9">
        <v>0.5</v>
      </c>
      <c r="M36" s="9">
        <v>0.56999999999999995</v>
      </c>
      <c r="N36" s="9">
        <v>0.88</v>
      </c>
      <c r="O36" s="9">
        <v>0.82</v>
      </c>
      <c r="P36" s="9">
        <v>0.48</v>
      </c>
      <c r="Q36" s="9">
        <v>0.51</v>
      </c>
      <c r="R36" s="9">
        <v>0.54</v>
      </c>
      <c r="S36" s="9">
        <f>SUM(J36:R36)</f>
        <v>4.92</v>
      </c>
    </row>
    <row r="37" spans="8:19">
      <c r="H37" s="6" t="s">
        <v>19</v>
      </c>
      <c r="I37" s="7" t="s">
        <v>16</v>
      </c>
      <c r="J37" s="9">
        <v>0.35</v>
      </c>
      <c r="K37" s="9">
        <v>0.38</v>
      </c>
      <c r="L37" s="9">
        <v>0.55000000000000004</v>
      </c>
      <c r="M37" s="9">
        <v>0.68</v>
      </c>
      <c r="N37" s="9">
        <v>0.95</v>
      </c>
      <c r="O37" s="9">
        <v>0.92</v>
      </c>
      <c r="P37" s="9">
        <v>0.53</v>
      </c>
      <c r="Q37" s="9">
        <v>0.56999999999999995</v>
      </c>
      <c r="R37" s="9">
        <v>0.62</v>
      </c>
      <c r="S37" s="9">
        <f>SUM(J37:R37)</f>
        <v>5.5500000000000007</v>
      </c>
    </row>
    <row r="38" spans="8:19">
      <c r="H38" s="15"/>
      <c r="I38" s="13" t="s">
        <v>17</v>
      </c>
      <c r="J38" s="11">
        <f t="shared" ref="J38:S38" si="11">J37/J36</f>
        <v>1.1666666666666667</v>
      </c>
      <c r="K38" s="11">
        <f t="shared" si="11"/>
        <v>1.1875</v>
      </c>
      <c r="L38" s="11">
        <f t="shared" si="11"/>
        <v>1.1000000000000001</v>
      </c>
      <c r="M38" s="11">
        <f t="shared" si="11"/>
        <v>1.192982456140351</v>
      </c>
      <c r="N38" s="11">
        <f t="shared" si="11"/>
        <v>1.0795454545454546</v>
      </c>
      <c r="O38" s="11">
        <f t="shared" si="11"/>
        <v>1.1219512195121952</v>
      </c>
      <c r="P38" s="11">
        <f t="shared" si="11"/>
        <v>1.1041666666666667</v>
      </c>
      <c r="Q38" s="11">
        <f t="shared" si="11"/>
        <v>1.1176470588235292</v>
      </c>
      <c r="R38" s="11">
        <f t="shared" si="11"/>
        <v>1.1481481481481481</v>
      </c>
      <c r="S38" s="11">
        <f t="shared" si="11"/>
        <v>1.128048780487805</v>
      </c>
    </row>
    <row r="39" spans="8:19">
      <c r="H39" s="8" t="s">
        <v>29</v>
      </c>
      <c r="I39" s="7" t="s">
        <v>15</v>
      </c>
      <c r="J39" s="9">
        <v>3.43</v>
      </c>
      <c r="K39" s="9">
        <v>3.32</v>
      </c>
      <c r="L39" s="9">
        <v>3.9</v>
      </c>
      <c r="M39" s="9">
        <v>4.3499999999999996</v>
      </c>
      <c r="N39" s="9">
        <v>1.86</v>
      </c>
      <c r="O39" s="9">
        <v>1.87</v>
      </c>
      <c r="P39" s="9">
        <v>2.44</v>
      </c>
      <c r="Q39" s="9">
        <v>2.15</v>
      </c>
      <c r="R39" s="9">
        <v>2.81</v>
      </c>
      <c r="S39" s="9">
        <f>SUM(J39:R39)</f>
        <v>26.13</v>
      </c>
    </row>
    <row r="40" spans="8:19">
      <c r="H40" s="14" t="s">
        <v>19</v>
      </c>
      <c r="I40" s="7" t="s">
        <v>16</v>
      </c>
      <c r="J40" s="9">
        <v>3.32</v>
      </c>
      <c r="K40" s="9">
        <v>3.12</v>
      </c>
      <c r="L40" s="9">
        <v>3.68</v>
      </c>
      <c r="M40" s="9">
        <v>4.0999999999999996</v>
      </c>
      <c r="N40" s="9">
        <v>1.74</v>
      </c>
      <c r="O40" s="9">
        <v>1.77</v>
      </c>
      <c r="P40" s="9">
        <v>2.19</v>
      </c>
      <c r="Q40" s="9">
        <v>1.86</v>
      </c>
      <c r="R40" s="9">
        <v>2.5499999999999998</v>
      </c>
      <c r="S40" s="9">
        <f>SUM(J40:R40)</f>
        <v>24.330000000000002</v>
      </c>
    </row>
    <row r="41" spans="8:19">
      <c r="H41" s="15"/>
      <c r="I41" s="13" t="s">
        <v>17</v>
      </c>
      <c r="J41" s="11">
        <f t="shared" ref="J41:S41" si="12">J40/J39</f>
        <v>0.96793002915451887</v>
      </c>
      <c r="K41" s="11">
        <f t="shared" si="12"/>
        <v>0.93975903614457834</v>
      </c>
      <c r="L41" s="11">
        <f t="shared" si="12"/>
        <v>0.94358974358974368</v>
      </c>
      <c r="M41" s="11">
        <f t="shared" si="12"/>
        <v>0.94252873563218387</v>
      </c>
      <c r="N41" s="11">
        <f t="shared" si="12"/>
        <v>0.93548387096774188</v>
      </c>
      <c r="O41" s="11">
        <f t="shared" si="12"/>
        <v>0.946524064171123</v>
      </c>
      <c r="P41" s="11">
        <f t="shared" si="12"/>
        <v>0.89754098360655743</v>
      </c>
      <c r="Q41" s="11">
        <f t="shared" si="12"/>
        <v>0.86511627906976751</v>
      </c>
      <c r="R41" s="11">
        <f t="shared" si="12"/>
        <v>0.90747330960854089</v>
      </c>
      <c r="S41" s="11">
        <f t="shared" si="12"/>
        <v>0.93111366245694616</v>
      </c>
    </row>
    <row r="42" spans="8:19">
      <c r="H42" s="8" t="s">
        <v>30</v>
      </c>
      <c r="I42" s="7" t="s">
        <v>15</v>
      </c>
      <c r="J42" s="9">
        <f>SUM(J36,J39)</f>
        <v>3.73</v>
      </c>
      <c r="K42" s="9">
        <f t="shared" ref="K42:R42" si="13">SUM(K36,K39)</f>
        <v>3.6399999999999997</v>
      </c>
      <c r="L42" s="9">
        <f t="shared" si="13"/>
        <v>4.4000000000000004</v>
      </c>
      <c r="M42" s="9">
        <f t="shared" si="13"/>
        <v>4.92</v>
      </c>
      <c r="N42" s="9">
        <f t="shared" si="13"/>
        <v>2.74</v>
      </c>
      <c r="O42" s="9">
        <f t="shared" si="13"/>
        <v>2.69</v>
      </c>
      <c r="P42" s="9">
        <f t="shared" si="13"/>
        <v>2.92</v>
      </c>
      <c r="Q42" s="9">
        <f t="shared" si="13"/>
        <v>2.66</v>
      </c>
      <c r="R42" s="9">
        <f t="shared" si="13"/>
        <v>3.35</v>
      </c>
      <c r="S42" s="9">
        <f>SUM(S36,S39)</f>
        <v>31.049999999999997</v>
      </c>
    </row>
    <row r="43" spans="8:19">
      <c r="H43" s="14" t="s">
        <v>19</v>
      </c>
      <c r="I43" s="7" t="s">
        <v>16</v>
      </c>
      <c r="J43" s="9">
        <f>SUM(J37,J40)</f>
        <v>3.67</v>
      </c>
      <c r="K43" s="9">
        <f>SUM(K37,K40)</f>
        <v>3.5</v>
      </c>
      <c r="L43" s="9">
        <f>SUM(L37,L40)</f>
        <v>4.2300000000000004</v>
      </c>
      <c r="M43" s="9">
        <f>SUM(M37,M40,)</f>
        <v>4.7799999999999994</v>
      </c>
      <c r="N43" s="9">
        <f>SUM(N37,N40)</f>
        <v>2.69</v>
      </c>
      <c r="O43" s="9">
        <f>SUM(O37,O40)</f>
        <v>2.69</v>
      </c>
      <c r="P43" s="9">
        <f>SUM(P37,P40)</f>
        <v>2.7199999999999998</v>
      </c>
      <c r="Q43" s="9">
        <f>SUM(Q37,Q40)</f>
        <v>2.4300000000000002</v>
      </c>
      <c r="R43" s="9">
        <f>SUM(R37,R40)</f>
        <v>3.17</v>
      </c>
      <c r="S43" s="9">
        <f>SUM(J43:R43)</f>
        <v>29.880000000000003</v>
      </c>
    </row>
    <row r="44" spans="8:19">
      <c r="H44" s="15"/>
      <c r="I44" s="13" t="s">
        <v>17</v>
      </c>
      <c r="J44" s="11">
        <f t="shared" ref="J44:S44" si="14">J43/J42</f>
        <v>0.98391420911528149</v>
      </c>
      <c r="K44" s="11">
        <f t="shared" si="14"/>
        <v>0.96153846153846168</v>
      </c>
      <c r="L44" s="11">
        <f t="shared" si="14"/>
        <v>0.96136363636363642</v>
      </c>
      <c r="M44" s="11">
        <f t="shared" si="14"/>
        <v>0.97154471544715437</v>
      </c>
      <c r="N44" s="11">
        <f t="shared" si="14"/>
        <v>0.9817518248175181</v>
      </c>
      <c r="O44" s="11">
        <f t="shared" si="14"/>
        <v>1</v>
      </c>
      <c r="P44" s="11">
        <f t="shared" si="14"/>
        <v>0.93150684931506844</v>
      </c>
      <c r="Q44" s="11">
        <f t="shared" si="14"/>
        <v>0.9135338345864662</v>
      </c>
      <c r="R44" s="11">
        <f t="shared" si="14"/>
        <v>0.94626865671641791</v>
      </c>
      <c r="S44" s="11">
        <f t="shared" si="14"/>
        <v>0.96231884057971029</v>
      </c>
    </row>
    <row r="45" spans="8:19" ht="25.5">
      <c r="H45" s="8" t="s">
        <v>31</v>
      </c>
      <c r="I45" s="7" t="s">
        <v>15</v>
      </c>
      <c r="J45" s="9">
        <v>1.07</v>
      </c>
      <c r="K45" s="9">
        <v>1.1200000000000001</v>
      </c>
      <c r="L45" s="9">
        <v>1.31</v>
      </c>
      <c r="M45" s="9">
        <v>1.1299999999999999</v>
      </c>
      <c r="N45" s="9">
        <v>0.7</v>
      </c>
      <c r="O45" s="9">
        <v>0.77</v>
      </c>
      <c r="P45" s="9">
        <v>0.84</v>
      </c>
      <c r="Q45" s="9">
        <v>0.74</v>
      </c>
      <c r="R45" s="9">
        <v>0.8</v>
      </c>
      <c r="S45" s="9">
        <f>SUM(J45:R45)</f>
        <v>8.4800000000000022</v>
      </c>
    </row>
    <row r="46" spans="8:19">
      <c r="H46" s="14" t="s">
        <v>19</v>
      </c>
      <c r="I46" s="7" t="s">
        <v>16</v>
      </c>
      <c r="J46" s="9">
        <v>0.9</v>
      </c>
      <c r="K46" s="9">
        <v>0.97</v>
      </c>
      <c r="L46" s="9">
        <v>1.17</v>
      </c>
      <c r="M46" s="9">
        <v>0.96</v>
      </c>
      <c r="N46" s="9">
        <v>0.6</v>
      </c>
      <c r="O46" s="9">
        <v>0.67</v>
      </c>
      <c r="P46" s="9">
        <v>0.72</v>
      </c>
      <c r="Q46" s="9">
        <v>0.66</v>
      </c>
      <c r="R46" s="9">
        <v>0.66</v>
      </c>
      <c r="S46" s="9">
        <f>SUM(J46:R46)</f>
        <v>7.31</v>
      </c>
    </row>
    <row r="47" spans="8:19">
      <c r="H47" s="15"/>
      <c r="I47" s="13" t="s">
        <v>17</v>
      </c>
      <c r="J47" s="11">
        <f t="shared" ref="J47:S47" si="15">J46/J45</f>
        <v>0.84112149532710279</v>
      </c>
      <c r="K47" s="11">
        <f t="shared" si="15"/>
        <v>0.86607142857142849</v>
      </c>
      <c r="L47" s="11">
        <f t="shared" si="15"/>
        <v>0.89312977099236635</v>
      </c>
      <c r="M47" s="11">
        <f t="shared" si="15"/>
        <v>0.8495575221238939</v>
      </c>
      <c r="N47" s="11">
        <f t="shared" si="15"/>
        <v>0.85714285714285721</v>
      </c>
      <c r="O47" s="11">
        <f t="shared" si="15"/>
        <v>0.8701298701298702</v>
      </c>
      <c r="P47" s="11">
        <f t="shared" si="15"/>
        <v>0.8571428571428571</v>
      </c>
      <c r="Q47" s="11">
        <f t="shared" si="15"/>
        <v>0.891891891891892</v>
      </c>
      <c r="R47" s="11">
        <f t="shared" si="15"/>
        <v>0.82499999999999996</v>
      </c>
      <c r="S47" s="11">
        <f t="shared" si="15"/>
        <v>0.86202830188679214</v>
      </c>
    </row>
    <row r="48" spans="8:19" ht="25.5">
      <c r="H48" s="8" t="s">
        <v>32</v>
      </c>
      <c r="I48" s="7" t="s">
        <v>15</v>
      </c>
      <c r="J48" s="9">
        <v>3.15</v>
      </c>
      <c r="K48" s="9">
        <v>2.73</v>
      </c>
      <c r="L48" s="9">
        <v>3.83</v>
      </c>
      <c r="M48" s="9">
        <v>5.44</v>
      </c>
      <c r="N48" s="9">
        <v>2.5099999999999998</v>
      </c>
      <c r="O48" s="9">
        <v>2.54</v>
      </c>
      <c r="P48" s="9">
        <v>2.52</v>
      </c>
      <c r="Q48" s="9">
        <v>2.66</v>
      </c>
      <c r="R48" s="9">
        <v>3.75</v>
      </c>
      <c r="S48" s="9">
        <f>SUM(J48:R48)</f>
        <v>29.130000000000003</v>
      </c>
    </row>
    <row r="49" spans="8:19">
      <c r="H49" s="14" t="s">
        <v>19</v>
      </c>
      <c r="I49" s="7" t="s">
        <v>16</v>
      </c>
      <c r="J49" s="9">
        <v>2.83</v>
      </c>
      <c r="K49" s="9">
        <v>2.38</v>
      </c>
      <c r="L49" s="9">
        <v>3.42</v>
      </c>
      <c r="M49" s="9">
        <v>4.58</v>
      </c>
      <c r="N49" s="9">
        <v>2.14</v>
      </c>
      <c r="O49" s="9">
        <v>2.14</v>
      </c>
      <c r="P49" s="9">
        <v>2.15</v>
      </c>
      <c r="Q49" s="9">
        <v>2.1800000000000002</v>
      </c>
      <c r="R49" s="9">
        <v>3.08</v>
      </c>
      <c r="S49" s="9">
        <f>SUM(J49:R49)</f>
        <v>24.9</v>
      </c>
    </row>
    <row r="50" spans="8:19">
      <c r="H50" s="15"/>
      <c r="I50" s="13" t="s">
        <v>17</v>
      </c>
      <c r="J50" s="11">
        <f t="shared" ref="J50:S50" si="16">J49/J48</f>
        <v>0.89841269841269844</v>
      </c>
      <c r="K50" s="11">
        <f t="shared" si="16"/>
        <v>0.87179487179487181</v>
      </c>
      <c r="L50" s="11">
        <f t="shared" si="16"/>
        <v>0.89295039164490864</v>
      </c>
      <c r="M50" s="11">
        <f t="shared" si="16"/>
        <v>0.84191176470588236</v>
      </c>
      <c r="N50" s="11">
        <f t="shared" si="16"/>
        <v>0.85258964143426308</v>
      </c>
      <c r="O50" s="11">
        <f t="shared" si="16"/>
        <v>0.84251968503937014</v>
      </c>
      <c r="P50" s="11">
        <f t="shared" si="16"/>
        <v>0.85317460317460314</v>
      </c>
      <c r="Q50" s="11">
        <f t="shared" si="16"/>
        <v>0.81954887218045114</v>
      </c>
      <c r="R50" s="11">
        <f t="shared" si="16"/>
        <v>0.82133333333333336</v>
      </c>
      <c r="S50" s="11">
        <f t="shared" si="16"/>
        <v>0.85478887744593191</v>
      </c>
    </row>
    <row r="51" spans="8:19" ht="25.5">
      <c r="H51" s="8" t="s">
        <v>33</v>
      </c>
      <c r="I51" s="7" t="s">
        <v>15</v>
      </c>
      <c r="J51" s="9">
        <f>SUM(J45,J48)</f>
        <v>4.22</v>
      </c>
      <c r="K51" s="9">
        <f t="shared" ref="K51:S52" si="17">SUM(K45,K48)</f>
        <v>3.85</v>
      </c>
      <c r="L51" s="9">
        <f t="shared" si="17"/>
        <v>5.1400000000000006</v>
      </c>
      <c r="M51" s="9">
        <f t="shared" si="17"/>
        <v>6.57</v>
      </c>
      <c r="N51" s="9">
        <f t="shared" si="17"/>
        <v>3.21</v>
      </c>
      <c r="O51" s="9">
        <f t="shared" si="17"/>
        <v>3.31</v>
      </c>
      <c r="P51" s="9">
        <f t="shared" si="17"/>
        <v>3.36</v>
      </c>
      <c r="Q51" s="9">
        <f t="shared" si="17"/>
        <v>3.4000000000000004</v>
      </c>
      <c r="R51" s="9">
        <f t="shared" si="17"/>
        <v>4.55</v>
      </c>
      <c r="S51" s="9">
        <f t="shared" si="17"/>
        <v>37.610000000000007</v>
      </c>
    </row>
    <row r="52" spans="8:19">
      <c r="H52" s="14" t="s">
        <v>34</v>
      </c>
      <c r="I52" s="7" t="s">
        <v>16</v>
      </c>
      <c r="J52" s="9">
        <f>SUM(J46,J49)</f>
        <v>3.73</v>
      </c>
      <c r="K52" s="9">
        <f t="shared" si="17"/>
        <v>3.3499999999999996</v>
      </c>
      <c r="L52" s="9">
        <f t="shared" si="17"/>
        <v>4.59</v>
      </c>
      <c r="M52" s="9">
        <f t="shared" si="17"/>
        <v>5.54</v>
      </c>
      <c r="N52" s="9">
        <f t="shared" si="17"/>
        <v>2.74</v>
      </c>
      <c r="O52" s="9">
        <f t="shared" si="17"/>
        <v>2.81</v>
      </c>
      <c r="P52" s="9">
        <f t="shared" si="17"/>
        <v>2.87</v>
      </c>
      <c r="Q52" s="9">
        <f t="shared" si="17"/>
        <v>2.8400000000000003</v>
      </c>
      <c r="R52" s="9">
        <f t="shared" si="17"/>
        <v>3.74</v>
      </c>
      <c r="S52" s="9">
        <f t="shared" si="17"/>
        <v>32.21</v>
      </c>
    </row>
    <row r="53" spans="8:19">
      <c r="H53" s="15"/>
      <c r="I53" s="13" t="s">
        <v>17</v>
      </c>
      <c r="J53" s="11">
        <f t="shared" ref="J53:S53" si="18">J52/J51</f>
        <v>0.88388625592417069</v>
      </c>
      <c r="K53" s="11">
        <f t="shared" si="18"/>
        <v>0.87012987012986998</v>
      </c>
      <c r="L53" s="11">
        <f t="shared" si="18"/>
        <v>0.89299610894941617</v>
      </c>
      <c r="M53" s="11">
        <f t="shared" si="18"/>
        <v>0.84322678843226784</v>
      </c>
      <c r="N53" s="11">
        <f t="shared" si="18"/>
        <v>0.85358255451713405</v>
      </c>
      <c r="O53" s="11">
        <f t="shared" si="18"/>
        <v>0.84894259818731121</v>
      </c>
      <c r="P53" s="11">
        <f t="shared" si="18"/>
        <v>0.85416666666666674</v>
      </c>
      <c r="Q53" s="11">
        <f t="shared" si="18"/>
        <v>0.83529411764705885</v>
      </c>
      <c r="R53" s="11">
        <f t="shared" si="18"/>
        <v>0.82197802197802206</v>
      </c>
      <c r="S53" s="11">
        <f t="shared" si="18"/>
        <v>0.85642116458388717</v>
      </c>
    </row>
    <row r="54" spans="8:19">
      <c r="H54" s="8" t="s">
        <v>35</v>
      </c>
      <c r="I54" s="7" t="s">
        <v>15</v>
      </c>
      <c r="J54" s="9">
        <v>0.62</v>
      </c>
      <c r="K54" s="9">
        <v>0.87</v>
      </c>
      <c r="L54" s="9">
        <v>1.45</v>
      </c>
      <c r="M54" s="9">
        <v>1.75</v>
      </c>
      <c r="N54" s="9">
        <v>0.3</v>
      </c>
      <c r="O54" s="9">
        <v>0.28000000000000003</v>
      </c>
      <c r="P54" s="9">
        <v>0.25</v>
      </c>
      <c r="Q54" s="9">
        <v>0.27</v>
      </c>
      <c r="R54" s="9">
        <v>0.21</v>
      </c>
      <c r="S54" s="9">
        <f>SUM(J54:R54)</f>
        <v>5.9999999999999991</v>
      </c>
    </row>
    <row r="55" spans="8:19">
      <c r="H55" s="14" t="s">
        <v>19</v>
      </c>
      <c r="I55" s="7" t="s">
        <v>16</v>
      </c>
      <c r="J55" s="9">
        <v>39.43</v>
      </c>
      <c r="K55" s="9">
        <v>52.29</v>
      </c>
      <c r="L55" s="9">
        <v>87.27</v>
      </c>
      <c r="M55" s="9">
        <v>105</v>
      </c>
      <c r="N55" s="9">
        <v>14.09</v>
      </c>
      <c r="O55" s="9">
        <v>13.07</v>
      </c>
      <c r="P55" s="9">
        <v>13.1</v>
      </c>
      <c r="Q55" s="9">
        <v>12.85</v>
      </c>
      <c r="R55" s="9">
        <v>10.9</v>
      </c>
      <c r="S55" s="9">
        <f>SUM(J55:R55)</f>
        <v>348</v>
      </c>
    </row>
    <row r="56" spans="8:19">
      <c r="H56" s="15"/>
      <c r="I56" s="13" t="s">
        <v>17</v>
      </c>
      <c r="J56" s="11">
        <f t="shared" ref="J56:S56" si="19">J55/J54</f>
        <v>63.596774193548384</v>
      </c>
      <c r="K56" s="11">
        <f t="shared" si="19"/>
        <v>60.103448275862071</v>
      </c>
      <c r="L56" s="11">
        <f t="shared" si="19"/>
        <v>60.186206896551724</v>
      </c>
      <c r="M56" s="11">
        <f t="shared" si="19"/>
        <v>60</v>
      </c>
      <c r="N56" s="11">
        <f t="shared" si="19"/>
        <v>46.966666666666669</v>
      </c>
      <c r="O56" s="11">
        <f t="shared" si="19"/>
        <v>46.678571428571423</v>
      </c>
      <c r="P56" s="11">
        <f t="shared" si="19"/>
        <v>52.4</v>
      </c>
      <c r="Q56" s="11">
        <f t="shared" si="19"/>
        <v>47.592592592592588</v>
      </c>
      <c r="R56" s="11">
        <f t="shared" si="19"/>
        <v>51.904761904761905</v>
      </c>
      <c r="S56" s="11">
        <f t="shared" si="19"/>
        <v>58.000000000000007</v>
      </c>
    </row>
    <row r="57" spans="8:19">
      <c r="H57" s="8" t="s">
        <v>36</v>
      </c>
      <c r="I57" s="7" t="s">
        <v>15</v>
      </c>
      <c r="J57" s="9">
        <v>1.18</v>
      </c>
      <c r="K57" s="9">
        <v>1.29</v>
      </c>
      <c r="L57" s="9">
        <v>2.38</v>
      </c>
      <c r="M57" s="9">
        <v>2.4700000000000002</v>
      </c>
      <c r="N57" s="9">
        <v>1.72</v>
      </c>
      <c r="O57" s="9">
        <v>1.81</v>
      </c>
      <c r="P57" s="9">
        <v>2.1</v>
      </c>
      <c r="Q57" s="9">
        <v>1.21</v>
      </c>
      <c r="R57" s="9">
        <v>1.0900000000000001</v>
      </c>
      <c r="S57" s="9">
        <f>SUM(J57:R57)</f>
        <v>15.25</v>
      </c>
    </row>
    <row r="58" spans="8:19">
      <c r="H58" s="14" t="s">
        <v>34</v>
      </c>
      <c r="I58" s="7" t="s">
        <v>16</v>
      </c>
      <c r="J58" s="9">
        <v>9.1</v>
      </c>
      <c r="K58" s="9">
        <v>11.18</v>
      </c>
      <c r="L58" s="9">
        <v>20</v>
      </c>
      <c r="M58" s="9">
        <v>20.25</v>
      </c>
      <c r="N58" s="9">
        <v>15.26</v>
      </c>
      <c r="O58" s="9">
        <v>15.08</v>
      </c>
      <c r="P58" s="9">
        <v>17.100000000000001</v>
      </c>
      <c r="Q58" s="9">
        <v>10.5</v>
      </c>
      <c r="R58" s="9">
        <v>8.39</v>
      </c>
      <c r="S58" s="9">
        <f>SUM(J58:R58)</f>
        <v>126.86</v>
      </c>
    </row>
    <row r="59" spans="8:19">
      <c r="H59" s="15"/>
      <c r="I59" s="13" t="s">
        <v>17</v>
      </c>
      <c r="J59" s="11">
        <f t="shared" ref="J59:S59" si="20">J58/J57</f>
        <v>7.7118644067796609</v>
      </c>
      <c r="K59" s="11">
        <f t="shared" si="20"/>
        <v>8.6666666666666661</v>
      </c>
      <c r="L59" s="11">
        <f t="shared" si="20"/>
        <v>8.4033613445378155</v>
      </c>
      <c r="M59" s="11">
        <f t="shared" si="20"/>
        <v>8.1983805668016192</v>
      </c>
      <c r="N59" s="11">
        <f t="shared" si="20"/>
        <v>8.8720930232558146</v>
      </c>
      <c r="O59" s="11">
        <f t="shared" si="20"/>
        <v>8.3314917127071819</v>
      </c>
      <c r="P59" s="11">
        <f t="shared" si="20"/>
        <v>8.1428571428571423</v>
      </c>
      <c r="Q59" s="11">
        <f t="shared" si="20"/>
        <v>8.677685950413224</v>
      </c>
      <c r="R59" s="11">
        <f t="shared" si="20"/>
        <v>7.6972477064220186</v>
      </c>
      <c r="S59" s="11">
        <f t="shared" si="20"/>
        <v>8.3186885245901632</v>
      </c>
    </row>
    <row r="60" spans="8:19">
      <c r="H60" s="20" t="s">
        <v>37</v>
      </c>
      <c r="I60" s="21"/>
      <c r="J60" s="22">
        <f>SUM(J18,J24,J36,J45,J54)</f>
        <v>35.68</v>
      </c>
      <c r="K60" s="22">
        <f t="shared" ref="K60:S60" si="21">SUM(K18,K24,K36,K45,K54)</f>
        <v>32.5</v>
      </c>
      <c r="L60" s="22">
        <f t="shared" si="21"/>
        <v>26.389999999999997</v>
      </c>
      <c r="M60" s="22">
        <f t="shared" si="21"/>
        <v>26.23</v>
      </c>
      <c r="N60" s="22">
        <f t="shared" si="21"/>
        <v>14.870000000000003</v>
      </c>
      <c r="O60" s="22">
        <f t="shared" si="21"/>
        <v>36.400000000000006</v>
      </c>
      <c r="P60" s="22">
        <f t="shared" si="21"/>
        <v>30.939999999999998</v>
      </c>
      <c r="Q60" s="22">
        <f t="shared" si="21"/>
        <v>17.5</v>
      </c>
      <c r="R60" s="22">
        <f t="shared" si="21"/>
        <v>13.629999999999999</v>
      </c>
      <c r="S60" s="22">
        <f t="shared" si="21"/>
        <v>234.14</v>
      </c>
    </row>
    <row r="61" spans="8:19">
      <c r="H61" s="20" t="s">
        <v>38</v>
      </c>
      <c r="I61" s="21"/>
      <c r="J61" s="22">
        <f>SUM(J21,J30,J33,J42,J51,J54,J57)</f>
        <v>52.989999999999995</v>
      </c>
      <c r="K61" s="22">
        <f t="shared" ref="K61:S61" si="22">SUM(K21,K30,K33,K42,K51,K54,K57)</f>
        <v>56.639999999999993</v>
      </c>
      <c r="L61" s="22">
        <f t="shared" si="22"/>
        <v>50.72</v>
      </c>
      <c r="M61" s="22">
        <f t="shared" si="22"/>
        <v>51</v>
      </c>
      <c r="N61" s="22">
        <f t="shared" si="22"/>
        <v>21.76</v>
      </c>
      <c r="O61" s="22">
        <f t="shared" si="22"/>
        <v>43.970000000000006</v>
      </c>
      <c r="P61" s="22">
        <f t="shared" si="22"/>
        <v>38.9</v>
      </c>
      <c r="Q61" s="22">
        <f t="shared" si="22"/>
        <v>24.98</v>
      </c>
      <c r="R61" s="22">
        <f t="shared" si="22"/>
        <v>22</v>
      </c>
      <c r="S61" s="22">
        <f t="shared" si="22"/>
        <v>362.96000000000004</v>
      </c>
    </row>
    <row r="62" spans="8:19">
      <c r="H62" s="20" t="s">
        <v>39</v>
      </c>
      <c r="I62" s="21"/>
      <c r="J62" s="22">
        <f t="shared" ref="J62:S62" si="23">(J61/J60)*100</f>
        <v>148.5145739910314</v>
      </c>
      <c r="K62" s="22">
        <f t="shared" si="23"/>
        <v>174.27692307692305</v>
      </c>
      <c r="L62" s="22">
        <f t="shared" si="23"/>
        <v>192.19401288366805</v>
      </c>
      <c r="M62" s="22">
        <f t="shared" si="23"/>
        <v>194.43385436523064</v>
      </c>
      <c r="N62" s="22">
        <f t="shared" si="23"/>
        <v>146.33490248823131</v>
      </c>
      <c r="O62" s="22">
        <f t="shared" si="23"/>
        <v>120.79670329670328</v>
      </c>
      <c r="P62" s="22">
        <f t="shared" si="23"/>
        <v>125.72721396250807</v>
      </c>
      <c r="Q62" s="22">
        <f t="shared" si="23"/>
        <v>142.74285714285716</v>
      </c>
      <c r="R62" s="22">
        <f t="shared" si="23"/>
        <v>161.40865737344095</v>
      </c>
      <c r="S62" s="22">
        <f t="shared" si="23"/>
        <v>155.01836508072097</v>
      </c>
    </row>
    <row r="63" spans="8:19">
      <c r="I63" s="23"/>
    </row>
    <row r="64" spans="8:19">
      <c r="I64" s="23"/>
    </row>
  </sheetData>
  <mergeCells count="3">
    <mergeCell ref="H3:S3"/>
    <mergeCell ref="H4:S4"/>
    <mergeCell ref="H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2018-10-11T04:33:08Z</dcterms:created>
  <dcterms:modified xsi:type="dcterms:W3CDTF">2018-10-11T04:34:47Z</dcterms:modified>
</cp:coreProperties>
</file>